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540" windowHeight="7140"/>
  </bookViews>
  <sheets>
    <sheet name="Sheet1" sheetId="5" r:id="rId1"/>
  </sheets>
  <definedNames>
    <definedName name="_xlnm.Print_Titles" localSheetId="0">Sheet1!$1:$5</definedName>
  </definedNames>
  <calcPr calcId="145621"/>
</workbook>
</file>

<file path=xl/calcChain.xml><?xml version="1.0" encoding="utf-8"?>
<calcChain xmlns="http://schemas.openxmlformats.org/spreadsheetml/2006/main">
  <c r="S11" i="5" l="1"/>
  <c r="P10" i="5"/>
  <c r="Q11" i="5"/>
  <c r="G19" i="5"/>
  <c r="G17" i="5"/>
  <c r="G16" i="5"/>
  <c r="G15" i="5"/>
  <c r="G14" i="5"/>
  <c r="G13" i="5"/>
  <c r="G12" i="5"/>
  <c r="G11" i="5"/>
  <c r="L6" i="5"/>
  <c r="L5" i="5"/>
  <c r="F18" i="5"/>
  <c r="G18" i="5" s="1"/>
  <c r="F10" i="5"/>
  <c r="G10" i="5" s="1"/>
  <c r="F9" i="5"/>
  <c r="G9" i="5" s="1"/>
  <c r="F8" i="5"/>
  <c r="G8" i="5" s="1"/>
  <c r="G7" i="5"/>
  <c r="G20" i="5" l="1"/>
</calcChain>
</file>

<file path=xl/sharedStrings.xml><?xml version="1.0" encoding="utf-8"?>
<sst xmlns="http://schemas.openxmlformats.org/spreadsheetml/2006/main" count="76" uniqueCount="63">
  <si>
    <t>工程量清单报价表</t>
  </si>
  <si>
    <t>序号</t>
  </si>
  <si>
    <t>项目名称</t>
  </si>
  <si>
    <t>项目特征</t>
  </si>
  <si>
    <t>计量
单位</t>
  </si>
  <si>
    <t>暂定
工程量</t>
  </si>
  <si>
    <t>金额（不含税，元）</t>
  </si>
  <si>
    <t>最高限价</t>
  </si>
  <si>
    <t>投标报价</t>
  </si>
  <si>
    <t>综合单价</t>
  </si>
  <si>
    <t>合价</t>
  </si>
  <si>
    <t>备注</t>
  </si>
  <si>
    <t>一</t>
  </si>
  <si>
    <t>尾矿回水管输送管道</t>
  </si>
  <si>
    <t>中压碳钢管</t>
  </si>
  <si>
    <t>m</t>
  </si>
  <si>
    <t>参考φ203*15埋地管价格，×0.8</t>
  </si>
  <si>
    <t>管道热缩套管</t>
  </si>
  <si>
    <t>1.除锈:应清除表面的灰尘、污垢、锈斑等
2.热缩管品种:橡胶
3.热缩管规格:φ203x500mm</t>
  </si>
  <si>
    <t>个</t>
  </si>
  <si>
    <t>参考φ245*500mm热缩套管价格，×0.8</t>
  </si>
  <si>
    <t>焊缝超声波探伤</t>
  </si>
  <si>
    <t>1.名称:焊缝超声波探伤
2.管道规格:φ203×15</t>
  </si>
  <si>
    <t>口</t>
  </si>
  <si>
    <t>焊缝X射线探伤</t>
  </si>
  <si>
    <t>1.名称:射线探伤
2.管道规格:φ203×15</t>
  </si>
  <si>
    <t>挖沟槽土方</t>
  </si>
  <si>
    <t>1.土壤类别：三类及以上（不区分干湿土请现场勘察）
2.挖土深度：按实测
3.部位：旱地、山地等
4.工作内容：挖沟槽土方、清底。
5.其他：不装车；</t>
  </si>
  <si>
    <t>m3</t>
  </si>
  <si>
    <t>挖掘机</t>
  </si>
  <si>
    <t>小时</t>
  </si>
  <si>
    <t>挖沟槽石方</t>
  </si>
  <si>
    <t>1.类别：岩石，硬质沟槽
2.开凿深度：按实测
3.其他：不装车</t>
  </si>
  <si>
    <t>回填方</t>
  </si>
  <si>
    <t>1.名称：沟槽回填
2.填土要求：分层夯实</t>
  </si>
  <si>
    <t>管道砂底层</t>
  </si>
  <si>
    <t>1.厚度：60cm
2.材料品种：中砂
3.位置：沟槽内（甲方提供沙子运输到最近回填距离的乡村道路旁）</t>
  </si>
  <si>
    <t>不包含砂</t>
  </si>
  <si>
    <t>余方弃置</t>
  </si>
  <si>
    <t>1.类别：土方、石方
2.运距：1Km以内
3.包含装车、外运及环保措施等</t>
  </si>
  <si>
    <t>1.类别：土方、石方
2.运距：3Km以内
3.包含装车、外运及环保措施等</t>
  </si>
  <si>
    <t>地面警示标志桩安装</t>
  </si>
  <si>
    <t>1、地面警示标志桩（不含桩）</t>
  </si>
  <si>
    <r>
      <t>按DN150钢管计算：1、合金钢管(氩电联焊)；2、低中压管道液压试验；3、水冲洗；3、低中压合金钢管电加热片拆装；4、低中压合金钢管电加热片升温、恒温、降温；5、</t>
    </r>
    <r>
      <rPr>
        <sz val="11"/>
        <color theme="1"/>
        <rFont val="宋体"/>
        <family val="3"/>
        <charset val="134"/>
        <scheme val="minor"/>
      </rPr>
      <t>另外合金钢管(氩电联焊)中加入“柴油发电机组</t>
    </r>
    <r>
      <rPr>
        <sz val="11"/>
        <color theme="1"/>
        <rFont val="宋体"/>
        <family val="3"/>
        <charset val="134"/>
        <scheme val="minor"/>
      </rPr>
      <t>100KW</t>
    </r>
    <r>
      <rPr>
        <sz val="11"/>
        <color theme="1"/>
        <rFont val="宋体"/>
        <family val="3"/>
        <charset val="134"/>
        <scheme val="minor"/>
      </rPr>
      <t>”的机械台台班，消耗量按</t>
    </r>
    <r>
      <rPr>
        <sz val="11"/>
        <color theme="1"/>
        <rFont val="宋体"/>
        <family val="3"/>
        <charset val="134"/>
        <scheme val="minor"/>
      </rPr>
      <t>DN200钢管消耗量0.632*75%=0.474计算。</t>
    </r>
    <phoneticPr fontId="5" type="noConversion"/>
  </si>
  <si>
    <t>报价单位：</t>
    <phoneticPr fontId="5" type="noConversion"/>
  </si>
  <si>
    <r>
      <t xml:space="preserve">日   </t>
    </r>
    <r>
      <rPr>
        <sz val="11"/>
        <color theme="1"/>
        <rFont val="宋体"/>
        <family val="3"/>
        <charset val="134"/>
        <scheme val="minor"/>
      </rPr>
      <t>期：</t>
    </r>
    <phoneticPr fontId="5" type="noConversion"/>
  </si>
  <si>
    <t>2、本报价包含环境保护措施费</t>
  </si>
  <si>
    <t>3、本报价包含与管线沿线居民、村镇的联系、协调。</t>
  </si>
  <si>
    <t>4、本报价包括对垃圾外运处置费、保洁费及对现场的成品保护费等所发生的一切费用,严格执行铜陵市环保部门的要求及规定。</t>
  </si>
  <si>
    <t>5、安装工程包含主材、设备的施工区域二次倒运、吊装等费用（“施工区域二次倒运”指招标单位在现有市政道路旁的卸车点至施工点之间的倒运，途经山地、旱地、水田、河汊、池塘等区域，请投标单位现场勘察，自行报价）。</t>
  </si>
  <si>
    <t>6、每项投标报价的综合单价不得高于对应的各项最高限价综合单价。</t>
  </si>
  <si>
    <t>7、本报价工程量为暂定，结算以实际发生工作量为准。</t>
  </si>
  <si>
    <t>大  写</t>
    <phoneticPr fontId="5" type="noConversion"/>
  </si>
  <si>
    <t>合  计</t>
    <phoneticPr fontId="5" type="noConversion"/>
  </si>
  <si>
    <t>工程名称：冬瓜山铜矿尾矿远程输送与制备固化回填工程项目新增管道安装及附属土建劳务分包</t>
    <phoneticPr fontId="5" type="noConversion"/>
  </si>
  <si>
    <t>1.材质:API 5L X65焊接钢管 
2.规格:φ203*15
3.连接形式:焊接
4.敷设方式:埋地敷设
5.设计压力:3.12MPa
6.压力试验、吹扫与清洗设计要求:水压试验
7.防腐：管材带普通级3PE防腐
8.管道定尺:12m/根
9.工作内容:含施工定位（测量放线）、材料保管、材料卸车及归类堆放、施工区域二次倒运、机械布运管、管道安装、水压试验、保温、除锈防腐等
10.施工区域：包含池塘、河汊、农田、山地、丘陵等区域。
11.严格按照施工图纸、矿浆管线施工及验收规范施工，并采用特殊焊接工艺焊接管道，确保管道内余高焊缝不高于矿浆管线的焊接规范要求。</t>
    <phoneticPr fontId="5" type="noConversion"/>
  </si>
  <si>
    <t>1.名称：履带式挖掘机
2.类别：90型
3.其他现场零星使用单独计算挖机</t>
    <phoneticPr fontId="5" type="noConversion"/>
  </si>
  <si>
    <t>1.名称：履带式挖掘机
2.类别：210型
3.其他现场零星使用单独计算挖机</t>
    <phoneticPr fontId="5" type="noConversion"/>
  </si>
  <si>
    <t>说  明：</t>
    <phoneticPr fontId="5" type="noConversion"/>
  </si>
  <si>
    <t>水压</t>
    <phoneticPr fontId="5" type="noConversion"/>
  </si>
  <si>
    <t>水冲洗</t>
    <phoneticPr fontId="5" type="noConversion"/>
  </si>
  <si>
    <t>1、本报价包含与渣土管理、交通管理、市政管理、城管等部门的联系、协调。</t>
    <phoneticPr fontId="5" type="noConversion"/>
  </si>
  <si>
    <r>
      <t>施工工程中因特殊原因造成管道安装工序出现中断的，按照中断已完工作进行结算，管道分解单价：1、管道安装单价（测量、保管、材料卸车及归类堆放、二次倒运、布管、管道加热、焊接就位等）：</t>
    </r>
    <r>
      <rPr>
        <sz val="9"/>
        <rFont val="宋体"/>
        <family val="3"/>
        <charset val="134"/>
      </rPr>
      <t>134.303元/米；2、管道试压通球：7.567元/米；3、管道冲洗：8.13元/米</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</si>
</sst>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b/>
      <sz val="20"/>
      <name val="宋体"/>
      <family val="3"/>
      <charset val="134"/>
    </font>
    <font>
      <sz val="9"/>
      <name val="宋体"/>
      <family val="3"/>
      <charset val="134"/>
    </font>
    <font>
      <sz val="9"/>
      <color rgb="FF000000"/>
      <name val="宋体"/>
      <family val="3"/>
      <charset val="134"/>
    </font>
    <font>
      <sz val="9"/>
      <color theme="1"/>
      <name val="宋体"/>
      <family val="3"/>
      <charset val="134"/>
      <scheme val="minor"/>
    </font>
    <font>
      <sz val="9"/>
      <name val="宋体"/>
      <family val="3"/>
      <charset val="134"/>
      <scheme val="minor"/>
    </font>
    <font>
      <sz val="11"/>
      <color theme="1"/>
      <name val="宋体"/>
      <family val="3"/>
      <charset val="134"/>
      <scheme val="minor"/>
    </font>
    <font>
      <sz val="9"/>
      <name val="宋体"/>
      <family val="3"/>
      <charset val="134"/>
    </font>
    <font>
      <sz val="9"/>
      <color rgb="FF000000"/>
      <name val="宋体"/>
      <family val="3"/>
      <charset val="134"/>
    </font>
  </fonts>
  <fills count="2">
    <fill>
      <patternFill patternType="none"/>
    </fill>
    <fill>
      <patternFill patternType="gray125"/>
    </fill>
  </fills>
  <borders count="8">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s>
  <cellStyleXfs count="2">
    <xf numFmtId="0" fontId="0" fillId="0" borderId="0">
      <alignment vertical="center"/>
    </xf>
    <xf numFmtId="0" fontId="4" fillId="0" borderId="0"/>
  </cellStyleXfs>
  <cellXfs count="34">
    <xf numFmtId="0" fontId="0" fillId="0" borderId="0" xfId="0">
      <alignment vertical="center"/>
    </xf>
    <xf numFmtId="0" fontId="0" fillId="0" borderId="0" xfId="0" applyFill="1" applyAlignment="1"/>
    <xf numFmtId="0" fontId="2" fillId="0" borderId="2" xfId="1" applyFont="1" applyFill="1" applyBorder="1" applyAlignment="1">
      <alignment horizontal="center" vertical="center" wrapText="1"/>
    </xf>
    <xf numFmtId="0" fontId="2" fillId="0" borderId="2" xfId="1" applyFont="1" applyFill="1" applyBorder="1" applyAlignment="1">
      <alignment vertical="center" wrapText="1"/>
    </xf>
    <xf numFmtId="0" fontId="2" fillId="0" borderId="2" xfId="1" applyFont="1" applyFill="1" applyBorder="1" applyAlignment="1">
      <alignment horizontal="right" vertical="center" wrapText="1"/>
    </xf>
    <xf numFmtId="0" fontId="2" fillId="0" borderId="2" xfId="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right" vertical="center" wrapText="1"/>
    </xf>
    <xf numFmtId="2" fontId="3" fillId="0" borderId="2" xfId="0" applyNumberFormat="1" applyFont="1" applyFill="1" applyBorder="1" applyAlignment="1">
      <alignment horizontal="right" vertical="center" shrinkToFit="1"/>
    </xf>
    <xf numFmtId="0" fontId="2" fillId="0" borderId="2" xfId="0" applyFont="1" applyFill="1" applyBorder="1" applyAlignment="1">
      <alignment horizontal="left" vertical="center" wrapText="1"/>
    </xf>
    <xf numFmtId="0" fontId="2" fillId="0" borderId="2" xfId="1" applyFont="1" applyFill="1" applyBorder="1" applyAlignment="1">
      <alignment horizontal="center" vertical="center" wrapText="1"/>
    </xf>
    <xf numFmtId="0" fontId="6" fillId="0" borderId="0" xfId="0" applyFont="1" applyAlignment="1">
      <alignment vertical="center" wrapText="1"/>
    </xf>
    <xf numFmtId="0" fontId="0" fillId="0" borderId="0" xfId="0" applyFill="1" applyAlignment="1">
      <alignment horizontal="center"/>
    </xf>
    <xf numFmtId="0" fontId="2" fillId="0" borderId="7" xfId="1" applyFont="1" applyFill="1" applyBorder="1" applyAlignment="1">
      <alignment horizontal="center" vertical="center" wrapText="1"/>
    </xf>
    <xf numFmtId="0" fontId="2" fillId="0" borderId="7" xfId="1" applyFont="1" applyFill="1" applyBorder="1" applyAlignment="1">
      <alignment horizontal="left" vertical="center" wrapText="1"/>
    </xf>
    <xf numFmtId="0" fontId="0" fillId="0" borderId="0" xfId="0" applyFill="1" applyBorder="1" applyAlignment="1">
      <alignment horizontal="center"/>
    </xf>
    <xf numFmtId="0" fontId="0" fillId="0" borderId="0" xfId="0" applyFill="1" applyBorder="1" applyAlignment="1"/>
    <xf numFmtId="0" fontId="8" fillId="0" borderId="2" xfId="0" applyFont="1" applyFill="1" applyBorder="1" applyAlignment="1">
      <alignment horizontal="center" vertical="center" wrapText="1"/>
    </xf>
    <xf numFmtId="0" fontId="2" fillId="0" borderId="0" xfId="1" applyFont="1" applyFill="1" applyBorder="1" applyAlignment="1">
      <alignment horizontal="left" vertical="center" wrapText="1"/>
    </xf>
    <xf numFmtId="0" fontId="6" fillId="0" borderId="0" xfId="0" applyFont="1" applyAlignment="1">
      <alignment horizontal="right"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4" xfId="1" applyFont="1" applyFill="1" applyBorder="1" applyAlignment="1">
      <alignment horizontal="left" vertical="center"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1" fillId="0" borderId="0" xfId="1" applyFont="1" applyFill="1" applyAlignment="1">
      <alignment horizontal="center" vertical="center" wrapText="1"/>
    </xf>
    <xf numFmtId="0" fontId="7" fillId="0"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2" xfId="1" applyFont="1" applyFill="1" applyBorder="1" applyAlignment="1">
      <alignment horizontal="center" vertical="center" wrapText="1"/>
    </xf>
  </cellXfs>
  <cellStyles count="2">
    <cellStyle name="Normal" xfId="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tabSelected="1" zoomScale="85" zoomScaleNormal="85" workbookViewId="0">
      <pane ySplit="5" topLeftCell="A6" activePane="bottomLeft" state="frozen"/>
      <selection pane="bottomLeft" activeCell="C21" sqref="C21:J21"/>
    </sheetView>
  </sheetViews>
  <sheetFormatPr defaultColWidth="8.875" defaultRowHeight="13.5" x14ac:dyDescent="0.15"/>
  <cols>
    <col min="1" max="1" width="4.875" customWidth="1"/>
    <col min="2" max="2" width="12.75" customWidth="1"/>
    <col min="3" max="3" width="55.375" customWidth="1"/>
    <col min="4" max="4" width="3.875" customWidth="1"/>
    <col min="5" max="5" width="6.625" customWidth="1"/>
    <col min="6" max="6" width="7.125" customWidth="1"/>
    <col min="7" max="7" width="7.25" customWidth="1"/>
    <col min="8" max="8" width="9" customWidth="1"/>
    <col min="9" max="9" width="11.625" customWidth="1"/>
    <col min="10" max="10" width="22.25" customWidth="1"/>
    <col min="11" max="11" width="0" hidden="1" customWidth="1"/>
    <col min="12" max="12" width="36.5" hidden="1" customWidth="1"/>
    <col min="13" max="13" width="0" hidden="1" customWidth="1"/>
    <col min="16" max="19" width="0" hidden="1" customWidth="1"/>
  </cols>
  <sheetData>
    <row r="1" spans="1:19" ht="25.5" x14ac:dyDescent="0.15">
      <c r="A1" s="30" t="s">
        <v>0</v>
      </c>
      <c r="B1" s="30"/>
      <c r="C1" s="30"/>
      <c r="D1" s="30"/>
      <c r="E1" s="30"/>
      <c r="F1" s="30"/>
      <c r="G1" s="30"/>
      <c r="H1" s="30"/>
      <c r="I1" s="30"/>
      <c r="J1" s="30"/>
    </row>
    <row r="2" spans="1:19" x14ac:dyDescent="0.15">
      <c r="A2" s="31" t="s">
        <v>54</v>
      </c>
      <c r="B2" s="32"/>
      <c r="C2" s="32"/>
      <c r="D2" s="32"/>
      <c r="E2" s="32"/>
      <c r="F2" s="32"/>
      <c r="G2" s="32"/>
      <c r="H2" s="32"/>
      <c r="I2" s="32"/>
      <c r="J2" s="32"/>
    </row>
    <row r="3" spans="1:19" x14ac:dyDescent="0.15">
      <c r="A3" s="33" t="s">
        <v>1</v>
      </c>
      <c r="B3" s="33" t="s">
        <v>2</v>
      </c>
      <c r="C3" s="33" t="s">
        <v>3</v>
      </c>
      <c r="D3" s="33" t="s">
        <v>4</v>
      </c>
      <c r="E3" s="33" t="s">
        <v>5</v>
      </c>
      <c r="F3" s="33" t="s">
        <v>6</v>
      </c>
      <c r="G3" s="33"/>
      <c r="H3" s="33"/>
      <c r="I3" s="33"/>
      <c r="J3" s="33"/>
    </row>
    <row r="4" spans="1:19" x14ac:dyDescent="0.15">
      <c r="A4" s="33"/>
      <c r="B4" s="33"/>
      <c r="C4" s="33"/>
      <c r="D4" s="33"/>
      <c r="E4" s="33"/>
      <c r="F4" s="33" t="s">
        <v>7</v>
      </c>
      <c r="G4" s="33"/>
      <c r="H4" s="33" t="s">
        <v>8</v>
      </c>
      <c r="I4" s="33"/>
      <c r="J4" s="2"/>
    </row>
    <row r="5" spans="1:19" x14ac:dyDescent="0.15">
      <c r="A5" s="33"/>
      <c r="B5" s="33"/>
      <c r="C5" s="33"/>
      <c r="D5" s="33"/>
      <c r="E5" s="33"/>
      <c r="F5" s="2" t="s">
        <v>9</v>
      </c>
      <c r="G5" s="2" t="s">
        <v>10</v>
      </c>
      <c r="H5" s="2" t="s">
        <v>9</v>
      </c>
      <c r="I5" s="2" t="s">
        <v>10</v>
      </c>
      <c r="J5" s="2" t="s">
        <v>11</v>
      </c>
      <c r="L5">
        <f>0.632*75%</f>
        <v>0.47399999999999998</v>
      </c>
    </row>
    <row r="6" spans="1:19" ht="15.75" customHeight="1" x14ac:dyDescent="0.15">
      <c r="A6" s="2" t="s">
        <v>12</v>
      </c>
      <c r="B6" s="33" t="s">
        <v>13</v>
      </c>
      <c r="C6" s="33"/>
      <c r="D6" s="3"/>
      <c r="E6" s="2"/>
      <c r="F6" s="2"/>
      <c r="G6" s="4"/>
      <c r="H6" s="4"/>
      <c r="I6" s="4"/>
      <c r="J6" s="4"/>
      <c r="L6">
        <f>813.39/100</f>
        <v>8.1339000000000006</v>
      </c>
    </row>
    <row r="7" spans="1:19" ht="155.25" customHeight="1" x14ac:dyDescent="0.15">
      <c r="A7" s="2">
        <v>1</v>
      </c>
      <c r="B7" s="5" t="s">
        <v>14</v>
      </c>
      <c r="C7" s="5" t="s">
        <v>55</v>
      </c>
      <c r="D7" s="2" t="s">
        <v>15</v>
      </c>
      <c r="E7" s="2">
        <v>2800</v>
      </c>
      <c r="F7" s="2">
        <v>150</v>
      </c>
      <c r="G7" s="4">
        <f t="shared" ref="G7:G19" si="0">F7*E7</f>
        <v>420000</v>
      </c>
      <c r="H7" s="4"/>
      <c r="I7" s="4"/>
      <c r="J7" s="5" t="s">
        <v>62</v>
      </c>
      <c r="L7" s="12" t="s">
        <v>43</v>
      </c>
    </row>
    <row r="8" spans="1:19" s="1" customFormat="1" ht="39.4" customHeight="1" x14ac:dyDescent="0.15">
      <c r="A8" s="2">
        <v>2</v>
      </c>
      <c r="B8" s="5" t="s">
        <v>17</v>
      </c>
      <c r="C8" s="5" t="s">
        <v>18</v>
      </c>
      <c r="D8" s="2" t="s">
        <v>19</v>
      </c>
      <c r="E8" s="2">
        <v>234</v>
      </c>
      <c r="F8" s="2">
        <f>75*0.8</f>
        <v>60</v>
      </c>
      <c r="G8" s="4">
        <f t="shared" si="0"/>
        <v>14040</v>
      </c>
      <c r="H8" s="4"/>
      <c r="I8" s="4"/>
      <c r="J8" s="5"/>
      <c r="L8" t="s">
        <v>20</v>
      </c>
      <c r="P8" s="1">
        <v>7.5670000000000002</v>
      </c>
      <c r="Q8" s="1">
        <v>567.85</v>
      </c>
      <c r="R8" s="1" t="s">
        <v>59</v>
      </c>
      <c r="S8" s="1">
        <v>15.13</v>
      </c>
    </row>
    <row r="9" spans="1:19" s="1" customFormat="1" ht="27.4" customHeight="1" x14ac:dyDescent="0.15">
      <c r="A9" s="2">
        <v>3</v>
      </c>
      <c r="B9" s="5" t="s">
        <v>21</v>
      </c>
      <c r="C9" s="5" t="s">
        <v>22</v>
      </c>
      <c r="D9" s="2" t="s">
        <v>23</v>
      </c>
      <c r="E9" s="2">
        <v>234</v>
      </c>
      <c r="F9" s="2">
        <f>0.8*12</f>
        <v>9.6000000000000014</v>
      </c>
      <c r="G9" s="4">
        <f t="shared" si="0"/>
        <v>2246.4000000000005</v>
      </c>
      <c r="H9" s="4"/>
      <c r="I9" s="4"/>
      <c r="J9" s="5"/>
      <c r="L9" t="s">
        <v>16</v>
      </c>
      <c r="P9" s="1">
        <v>8.1300000000000008</v>
      </c>
      <c r="Q9" s="1">
        <v>1502.36</v>
      </c>
      <c r="R9" s="1" t="s">
        <v>60</v>
      </c>
      <c r="S9" s="1">
        <v>8.14</v>
      </c>
    </row>
    <row r="10" spans="1:19" s="1" customFormat="1" ht="27.4" customHeight="1" x14ac:dyDescent="0.15">
      <c r="A10" s="2">
        <v>4</v>
      </c>
      <c r="B10" s="5" t="s">
        <v>24</v>
      </c>
      <c r="C10" s="5" t="s">
        <v>25</v>
      </c>
      <c r="D10" s="2" t="s">
        <v>23</v>
      </c>
      <c r="E10" s="2">
        <v>234</v>
      </c>
      <c r="F10" s="2">
        <f>0.8*260</f>
        <v>208</v>
      </c>
      <c r="G10" s="4">
        <f t="shared" si="0"/>
        <v>48672</v>
      </c>
      <c r="H10" s="4"/>
      <c r="I10" s="4"/>
      <c r="J10" s="5"/>
      <c r="L10" t="s">
        <v>16</v>
      </c>
      <c r="P10" s="1">
        <f>P9+P8</f>
        <v>15.697000000000001</v>
      </c>
      <c r="Q10" s="1">
        <v>2593.7399999999998</v>
      </c>
      <c r="S10" s="1">
        <v>90.93</v>
      </c>
    </row>
    <row r="11" spans="1:19" s="1" customFormat="1" ht="60" customHeight="1" x14ac:dyDescent="0.15">
      <c r="A11" s="2">
        <v>5</v>
      </c>
      <c r="B11" s="6" t="s">
        <v>26</v>
      </c>
      <c r="C11" s="6" t="s">
        <v>27</v>
      </c>
      <c r="D11" s="7" t="s">
        <v>28</v>
      </c>
      <c r="E11" s="8">
        <v>7000</v>
      </c>
      <c r="F11" s="9">
        <v>3.54</v>
      </c>
      <c r="G11" s="4">
        <f t="shared" si="0"/>
        <v>24780</v>
      </c>
      <c r="H11" s="3"/>
      <c r="I11" s="3"/>
      <c r="J11" s="5"/>
      <c r="Q11" s="1">
        <f>Q10+Q9+Q8</f>
        <v>4663.95</v>
      </c>
      <c r="S11" s="1">
        <f>S10+S9+S8</f>
        <v>114.2</v>
      </c>
    </row>
    <row r="12" spans="1:19" s="1" customFormat="1" ht="39" customHeight="1" x14ac:dyDescent="0.15">
      <c r="A12" s="2">
        <v>6</v>
      </c>
      <c r="B12" s="6" t="s">
        <v>29</v>
      </c>
      <c r="C12" s="6" t="s">
        <v>56</v>
      </c>
      <c r="D12" s="7" t="s">
        <v>30</v>
      </c>
      <c r="E12" s="8">
        <v>100</v>
      </c>
      <c r="F12" s="9">
        <v>125</v>
      </c>
      <c r="G12" s="4">
        <f t="shared" si="0"/>
        <v>12500</v>
      </c>
      <c r="H12" s="3"/>
      <c r="I12" s="3"/>
      <c r="J12" s="5"/>
    </row>
    <row r="13" spans="1:19" s="1" customFormat="1" ht="37.5" customHeight="1" x14ac:dyDescent="0.15">
      <c r="A13" s="2">
        <v>7</v>
      </c>
      <c r="B13" s="6" t="s">
        <v>29</v>
      </c>
      <c r="C13" s="6" t="s">
        <v>57</v>
      </c>
      <c r="D13" s="7" t="s">
        <v>30</v>
      </c>
      <c r="E13" s="8">
        <v>150</v>
      </c>
      <c r="F13" s="9">
        <v>225</v>
      </c>
      <c r="G13" s="4">
        <f t="shared" si="0"/>
        <v>33750</v>
      </c>
      <c r="H13" s="3"/>
      <c r="I13" s="3"/>
      <c r="J13" s="5"/>
    </row>
    <row r="14" spans="1:19" s="1" customFormat="1" ht="37.5" customHeight="1" x14ac:dyDescent="0.15">
      <c r="A14" s="2">
        <v>8</v>
      </c>
      <c r="B14" s="6" t="s">
        <v>31</v>
      </c>
      <c r="C14" s="6" t="s">
        <v>32</v>
      </c>
      <c r="D14" s="7" t="s">
        <v>28</v>
      </c>
      <c r="E14" s="8">
        <v>1000</v>
      </c>
      <c r="F14" s="9">
        <v>30</v>
      </c>
      <c r="G14" s="4">
        <f t="shared" si="0"/>
        <v>30000</v>
      </c>
      <c r="H14" s="3"/>
      <c r="I14" s="3"/>
      <c r="J14" s="5"/>
    </row>
    <row r="15" spans="1:19" s="1" customFormat="1" ht="26.45" customHeight="1" x14ac:dyDescent="0.15">
      <c r="A15" s="2">
        <v>9</v>
      </c>
      <c r="B15" s="6" t="s">
        <v>33</v>
      </c>
      <c r="C15" s="6" t="s">
        <v>34</v>
      </c>
      <c r="D15" s="7" t="s">
        <v>28</v>
      </c>
      <c r="E15" s="8">
        <v>7000</v>
      </c>
      <c r="F15" s="9">
        <v>2.8</v>
      </c>
      <c r="G15" s="4">
        <f t="shared" si="0"/>
        <v>19600</v>
      </c>
      <c r="H15" s="3"/>
      <c r="I15" s="3"/>
      <c r="J15" s="5"/>
    </row>
    <row r="16" spans="1:19" s="1" customFormat="1" ht="36" customHeight="1" x14ac:dyDescent="0.15">
      <c r="A16" s="2">
        <v>10</v>
      </c>
      <c r="B16" s="10" t="s">
        <v>35</v>
      </c>
      <c r="C16" s="10" t="s">
        <v>36</v>
      </c>
      <c r="D16" s="7" t="s">
        <v>28</v>
      </c>
      <c r="E16" s="8">
        <v>1000</v>
      </c>
      <c r="F16" s="9">
        <v>21.4</v>
      </c>
      <c r="G16" s="4">
        <f t="shared" si="0"/>
        <v>21400</v>
      </c>
      <c r="H16" s="3"/>
      <c r="I16" s="3"/>
      <c r="J16" s="5" t="s">
        <v>37</v>
      </c>
    </row>
    <row r="17" spans="1:10" s="1" customFormat="1" ht="36" customHeight="1" x14ac:dyDescent="0.15">
      <c r="A17" s="2">
        <v>11</v>
      </c>
      <c r="B17" s="6" t="s">
        <v>38</v>
      </c>
      <c r="C17" s="6" t="s">
        <v>39</v>
      </c>
      <c r="D17" s="7" t="s">
        <v>28</v>
      </c>
      <c r="E17" s="8">
        <v>500</v>
      </c>
      <c r="F17" s="9">
        <v>6.4</v>
      </c>
      <c r="G17" s="4">
        <f t="shared" si="0"/>
        <v>3200</v>
      </c>
      <c r="H17" s="3"/>
      <c r="I17" s="3"/>
      <c r="J17" s="3"/>
    </row>
    <row r="18" spans="1:10" s="1" customFormat="1" ht="36" customHeight="1" x14ac:dyDescent="0.15">
      <c r="A18" s="2">
        <v>12</v>
      </c>
      <c r="B18" s="6" t="s">
        <v>38</v>
      </c>
      <c r="C18" s="6" t="s">
        <v>40</v>
      </c>
      <c r="D18" s="7" t="s">
        <v>28</v>
      </c>
      <c r="E18" s="8">
        <v>1000</v>
      </c>
      <c r="F18" s="9">
        <f>1.3*8.13</f>
        <v>10.569000000000001</v>
      </c>
      <c r="G18" s="4">
        <f t="shared" si="0"/>
        <v>10569</v>
      </c>
      <c r="H18" s="3"/>
      <c r="I18" s="3"/>
      <c r="J18" s="3"/>
    </row>
    <row r="19" spans="1:10" s="1" customFormat="1" ht="31.35" customHeight="1" x14ac:dyDescent="0.15">
      <c r="A19" s="2">
        <v>13</v>
      </c>
      <c r="B19" s="6" t="s">
        <v>41</v>
      </c>
      <c r="C19" s="6" t="s">
        <v>42</v>
      </c>
      <c r="D19" s="7" t="s">
        <v>19</v>
      </c>
      <c r="E19" s="8">
        <v>5</v>
      </c>
      <c r="F19" s="9">
        <v>41</v>
      </c>
      <c r="G19" s="4">
        <f t="shared" si="0"/>
        <v>205</v>
      </c>
      <c r="H19" s="3"/>
      <c r="I19" s="3"/>
      <c r="J19" s="4"/>
    </row>
    <row r="20" spans="1:10" s="1" customFormat="1" ht="23.45" customHeight="1" x14ac:dyDescent="0.15">
      <c r="A20" s="2"/>
      <c r="B20" s="18" t="s">
        <v>53</v>
      </c>
      <c r="C20" s="6"/>
      <c r="D20" s="7"/>
      <c r="E20" s="8"/>
      <c r="F20" s="9"/>
      <c r="G20" s="3">
        <f>SUM(G7:G19)</f>
        <v>640962.4</v>
      </c>
      <c r="H20" s="3"/>
      <c r="I20" s="3"/>
      <c r="J20" s="4"/>
    </row>
    <row r="21" spans="1:10" s="1" customFormat="1" ht="23.45" customHeight="1" x14ac:dyDescent="0.15">
      <c r="A21" s="11"/>
      <c r="B21" s="18" t="s">
        <v>52</v>
      </c>
      <c r="C21" s="24"/>
      <c r="D21" s="25"/>
      <c r="E21" s="25"/>
      <c r="F21" s="25"/>
      <c r="G21" s="25"/>
      <c r="H21" s="25"/>
      <c r="I21" s="25"/>
      <c r="J21" s="26"/>
    </row>
    <row r="22" spans="1:10" ht="23.45" customHeight="1" x14ac:dyDescent="0.15">
      <c r="A22" s="11"/>
      <c r="B22" s="4" t="s">
        <v>58</v>
      </c>
      <c r="C22" s="27" t="s">
        <v>61</v>
      </c>
      <c r="D22" s="28"/>
      <c r="E22" s="28"/>
      <c r="F22" s="28"/>
      <c r="G22" s="28"/>
      <c r="H22" s="28"/>
      <c r="I22" s="28"/>
      <c r="J22" s="29"/>
    </row>
    <row r="23" spans="1:10" ht="23.45" customHeight="1" x14ac:dyDescent="0.15">
      <c r="A23" s="11"/>
      <c r="B23" s="4"/>
      <c r="C23" s="27" t="s">
        <v>46</v>
      </c>
      <c r="D23" s="28"/>
      <c r="E23" s="28"/>
      <c r="F23" s="28"/>
      <c r="G23" s="28"/>
      <c r="H23" s="28"/>
      <c r="I23" s="28"/>
      <c r="J23" s="29"/>
    </row>
    <row r="24" spans="1:10" ht="23.45" customHeight="1" x14ac:dyDescent="0.15">
      <c r="A24" s="11"/>
      <c r="B24" s="4"/>
      <c r="C24" s="27" t="s">
        <v>47</v>
      </c>
      <c r="D24" s="28"/>
      <c r="E24" s="28"/>
      <c r="F24" s="28"/>
      <c r="G24" s="28"/>
      <c r="H24" s="28"/>
      <c r="I24" s="28"/>
      <c r="J24" s="29"/>
    </row>
    <row r="25" spans="1:10" ht="23.45" customHeight="1" x14ac:dyDescent="0.15">
      <c r="A25" s="11"/>
      <c r="B25" s="4"/>
      <c r="C25" s="27" t="s">
        <v>48</v>
      </c>
      <c r="D25" s="28"/>
      <c r="E25" s="28"/>
      <c r="F25" s="28"/>
      <c r="G25" s="28"/>
      <c r="H25" s="28"/>
      <c r="I25" s="28"/>
      <c r="J25" s="29"/>
    </row>
    <row r="26" spans="1:10" ht="23.45" customHeight="1" x14ac:dyDescent="0.15">
      <c r="A26" s="11"/>
      <c r="B26" s="4"/>
      <c r="C26" s="27" t="s">
        <v>49</v>
      </c>
      <c r="D26" s="28"/>
      <c r="E26" s="28"/>
      <c r="F26" s="28"/>
      <c r="G26" s="28"/>
      <c r="H26" s="28"/>
      <c r="I26" s="28"/>
      <c r="J26" s="29"/>
    </row>
    <row r="27" spans="1:10" ht="23.45" customHeight="1" x14ac:dyDescent="0.15">
      <c r="A27" s="11"/>
      <c r="B27" s="4"/>
      <c r="C27" s="27" t="s">
        <v>50</v>
      </c>
      <c r="D27" s="28"/>
      <c r="E27" s="28"/>
      <c r="F27" s="28"/>
      <c r="G27" s="28"/>
      <c r="H27" s="28"/>
      <c r="I27" s="28"/>
      <c r="J27" s="29"/>
    </row>
    <row r="28" spans="1:10" ht="23.45" customHeight="1" x14ac:dyDescent="0.15">
      <c r="A28" s="11"/>
      <c r="B28" s="4"/>
      <c r="C28" s="27" t="s">
        <v>51</v>
      </c>
      <c r="D28" s="28"/>
      <c r="E28" s="28"/>
      <c r="F28" s="28"/>
      <c r="G28" s="28"/>
      <c r="H28" s="28"/>
      <c r="I28" s="28"/>
      <c r="J28" s="29"/>
    </row>
    <row r="29" spans="1:10" ht="23.45" customHeight="1" x14ac:dyDescent="0.15">
      <c r="A29" s="14"/>
      <c r="B29" s="15"/>
      <c r="C29" s="15"/>
      <c r="D29" s="15"/>
      <c r="E29" s="15"/>
      <c r="F29" s="15"/>
      <c r="G29" s="19"/>
      <c r="H29" s="19"/>
      <c r="I29" s="19"/>
      <c r="J29" s="19"/>
    </row>
    <row r="30" spans="1:10" ht="27" customHeight="1" x14ac:dyDescent="0.15">
      <c r="A30" s="16"/>
      <c r="B30" s="17"/>
      <c r="C30" s="17"/>
      <c r="D30" s="17"/>
      <c r="E30" s="17"/>
      <c r="F30" s="16"/>
      <c r="G30" s="20" t="s">
        <v>44</v>
      </c>
      <c r="H30" s="21"/>
      <c r="I30" s="23"/>
      <c r="J30" s="23"/>
    </row>
    <row r="31" spans="1:10" ht="27" customHeight="1" x14ac:dyDescent="0.15">
      <c r="A31" s="16"/>
      <c r="B31" s="17"/>
      <c r="C31" s="17"/>
      <c r="D31" s="17"/>
      <c r="E31" s="17"/>
      <c r="F31" s="16"/>
      <c r="G31" s="20" t="s">
        <v>45</v>
      </c>
      <c r="H31" s="21"/>
      <c r="I31" s="22"/>
      <c r="J31" s="22"/>
    </row>
    <row r="32" spans="1:10" ht="27" customHeight="1" x14ac:dyDescent="0.15">
      <c r="A32" s="13"/>
      <c r="B32" s="1"/>
      <c r="C32" s="1"/>
      <c r="D32" s="1"/>
      <c r="E32" s="1"/>
      <c r="F32" s="13"/>
      <c r="G32" s="1"/>
      <c r="H32" s="1"/>
      <c r="I32" s="1"/>
      <c r="J32" s="1"/>
    </row>
  </sheetData>
  <mergeCells count="23">
    <mergeCell ref="B6:C6"/>
    <mergeCell ref="A3:A5"/>
    <mergeCell ref="B3:B5"/>
    <mergeCell ref="C3:C5"/>
    <mergeCell ref="D3:D5"/>
    <mergeCell ref="A1:J1"/>
    <mergeCell ref="A2:J2"/>
    <mergeCell ref="F3:J3"/>
    <mergeCell ref="F4:G4"/>
    <mergeCell ref="H4:I4"/>
    <mergeCell ref="E3:E5"/>
    <mergeCell ref="G30:H30"/>
    <mergeCell ref="G31:H31"/>
    <mergeCell ref="I31:J31"/>
    <mergeCell ref="I30:J30"/>
    <mergeCell ref="C21:J21"/>
    <mergeCell ref="C27:J27"/>
    <mergeCell ref="C28:J28"/>
    <mergeCell ref="C22:J22"/>
    <mergeCell ref="C23:J23"/>
    <mergeCell ref="C24:J24"/>
    <mergeCell ref="C25:J25"/>
    <mergeCell ref="C26:J26"/>
  </mergeCells>
  <phoneticPr fontId="5" type="noConversion"/>
  <printOptions horizontalCentered="1"/>
  <pageMargins left="0.27559055118110237" right="0.19685039370078741" top="0.24" bottom="0.4" header="0.19685039370078741" footer="0.21"/>
  <pageSetup paperSize="9" fitToHeight="0" orientation="landscape" r:id="rId1"/>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cp:lastPrinted>2023-01-09T00:21:12Z</cp:lastPrinted>
  <dcterms:created xsi:type="dcterms:W3CDTF">2006-09-13T11:21:00Z</dcterms:created>
  <dcterms:modified xsi:type="dcterms:W3CDTF">2023-01-10T01:21:45Z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FD1D065CF0374F29B16E3D54C3305B03</vt:lpwstr>
  </property>
  <property fmtid="{D5CDD505-2E9C-101B-9397-08002B2CF9AE}" pid="3" name="KSOProductBuildVer">
    <vt:lpwstr>2052-11.1.0.12763</vt:lpwstr>
  </property>
</Properties>
</file>